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8700" activeTab="0"/>
  </bookViews>
  <sheets>
    <sheet name="приложение 7" sheetId="1" r:id="rId1"/>
  </sheets>
  <definedNames>
    <definedName name="_xlnm._FilterDatabase" localSheetId="0" hidden="1">'приложение 7'!$C$2:$C$107</definedName>
    <definedName name="_xlnm.Print_Titles" localSheetId="0">'приложение 7'!$6:$7</definedName>
    <definedName name="SHEET_TITLE" localSheetId="0">"приложение 7"</definedName>
    <definedName name="_xlnm.Print_Area" localSheetId="0">'приложение 7'!$A$1:$G$106</definedName>
  </definedNames>
  <calcPr fullCalcOnLoad="1"/>
</workbook>
</file>

<file path=xl/sharedStrings.xml><?xml version="1.0" encoding="utf-8"?>
<sst xmlns="http://schemas.openxmlformats.org/spreadsheetml/2006/main" count="267" uniqueCount="110">
  <si>
    <t xml:space="preserve">Наименование </t>
  </si>
  <si>
    <t>ЦСР</t>
  </si>
  <si>
    <t>ВР</t>
  </si>
  <si>
    <t xml:space="preserve">всего </t>
  </si>
  <si>
    <t>в том числе за счёт безвозмездных поступлений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</si>
  <si>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</si>
  <si>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</si>
  <si>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малого и среднего предпринимательства в муниципальном районе Сергиевский"</t>
  </si>
  <si>
    <t>03 0 00 00000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</si>
  <si>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</si>
  <si>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</si>
  <si>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</si>
  <si>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04 0 00 00000</t>
  </si>
  <si>
    <t xml:space="preserve">Муниципальная программа "Комплексное развитие сельских территорий муниципального района Сергиевский Самарской области" </t>
  </si>
  <si>
    <t>05 0 00 00000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</si>
  <si>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</si>
  <si>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</si>
  <si>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Расходы на выплаты персоналу казенных учреждений</t>
  </si>
  <si>
    <t>110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</si>
  <si>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</si>
  <si>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</si>
  <si>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</si>
  <si>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</si>
  <si>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</si>
  <si>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</si>
  <si>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</si>
  <si>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09 0 00 00000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</si>
  <si>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</si>
  <si>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10 0 00 00000</t>
  </si>
  <si>
    <t>Бюджетные инвестиции</t>
  </si>
  <si>
    <t>410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</si>
  <si>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</si>
  <si>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</si>
  <si>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 xml:space="preserve">Муниципальная  программа  муниципального района Сергиевский "Молодой семье-доступное жилье" </t>
  </si>
  <si>
    <t>13 0 00 00000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</si>
  <si>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</si>
  <si>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</si>
  <si>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</si>
  <si>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</si>
  <si>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</si>
  <si>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</si>
  <si>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</si>
  <si>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 xml:space="preserve">Муниципальная программа "Дети муниципального района Сергиевский" </t>
  </si>
  <si>
    <t>16 0 00 00000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</si>
  <si>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</si>
  <si>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17 0 00 00000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</si>
  <si>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</si>
  <si>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18 0 00 00000</t>
  </si>
  <si>
    <t>Подпрограмма "Управление муниципальным долгом муниципального района Сергиевский Самарской области"</t>
  </si>
  <si>
    <t>18 1 00 00000</t>
  </si>
  <si>
    <t>Обслуживание муниципального долга</t>
  </si>
  <si>
    <t>730</t>
  </si>
  <si>
    <t xml:space="preserve">Подпрограмма "Организация планирования и исполнения консолидированного бюджета м.р. Сергиевский" </t>
  </si>
  <si>
    <t>18 3 00 00000</t>
  </si>
  <si>
    <t>Расходы на выплаты персоналу государственных (муниципальных) органов</t>
  </si>
  <si>
    <t>120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</si>
  <si>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</si>
  <si>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>19 0 00 00000</t>
  </si>
  <si>
    <t>Уплата налогов, сборов и иных платежей</t>
  </si>
  <si>
    <t>850</t>
  </si>
  <si>
    <t xml:space="preserve">Муниципальная программа "Содержание улично-дорожной сети муниципального района Сергиевский" 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</si>
  <si>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</si>
  <si>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</si>
  <si>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</si>
  <si>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</si>
  <si>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>23 0 00 00000</t>
  </si>
  <si>
    <t xml:space="preserve">Муниципальная программа "Развитие муниципальной службы в администрации муниципального района Сергиевский" </t>
  </si>
  <si>
    <t>24 0 00 00000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</si>
  <si>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</si>
  <si>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</si>
  <si>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муниципального района Сергиевский"</t>
  </si>
  <si>
    <t>28 0 00 00000</t>
  </si>
  <si>
    <t xml:space="preserve">Муниципальная программа "Улучшение условий и охраны труда в муниципальном районе Сергиевский" </t>
  </si>
  <si>
    <t>32 0 00 00000</t>
  </si>
  <si>
    <t xml:space="preserve">Расходы на выплаты персоналу государственных (муниципальных) органов </t>
  </si>
  <si>
    <t>33 0 00 00000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</si>
  <si>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</si>
  <si>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35 0 00 00000</t>
  </si>
  <si>
    <t>Специальные расходы</t>
  </si>
  <si>
    <t>880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</si>
  <si>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</si>
  <si>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</si>
  <si>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</si>
  <si>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37 0 00 00000</t>
  </si>
  <si>
    <t>Иные выплаты населению</t>
  </si>
  <si>
    <t>360</t>
  </si>
  <si>
    <t>Непрограммные направления расходов местного бюджета</t>
  </si>
  <si>
    <t>99 0 00 00000</t>
  </si>
  <si>
    <t>Публичные нормативные социальные выплаты гражданам</t>
  </si>
  <si>
    <t>310</t>
  </si>
  <si>
    <t>Резервные средства</t>
  </si>
  <si>
    <t>870</t>
  </si>
  <si>
    <t>ИТОГО:</t>
  </si>
  <si>
    <t xml:space="preserve">Объём условно утвержденных расходов </t>
  </si>
  <si>
    <t>В С Е Г О с учетом условно утвержденных расходов</t>
  </si>
  <si>
    <t>Муниципальная программа "Сохранение и реконструкция военно-мемориальных объектов на территории муниципального района Сергиевский"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</si>
  <si>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плановый период 2022 и 2023 годов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</si>
  <si>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</si>
  <si>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</si>
  <si>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20 0 00 00000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</si>
  <si>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</si>
  <si>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01 0 00 00000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</si>
  <si>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</si>
  <si>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30 0 00 00000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</si>
  <si>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</si>
  <si>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02 0 00 00000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</si>
  <si>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</si>
  <si>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Суммы на 2022 год, тыс.рублей</t>
  </si>
  <si>
    <t>Суммы на 2023 год, тыс.рублей</t>
  </si>
  <si>
    <t xml:space="preserve">Приложение 6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2021 год и на плановый период 2022 и 2023 годов"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</si>
</sst>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000"/>
    <numFmt numFmtId="181" formatCode="#,##0.00000"/>
    <numFmt numFmtId="182" formatCode="0.000000"/>
    <numFmt numFmtId="183" formatCode="0.0000"/>
    <numFmt numFmtId="184" formatCode="0.000"/>
    <numFmt numFmtId="185" formatCode="0.0"/>
    <numFmt numFmtId="186" formatCode="#,##0.0"/>
    <numFmt numFmtId="187" formatCode="#,##0.000"/>
    <numFmt numFmtId="188" formatCode="#,##0.0000"/>
  </numFmts>
  <fonts count="41"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0" fontId="1" fillId="33" borderId="0" xfId="0" applyNumberFormat="1" applyFont="1" applyFill="1" applyBorder="1" applyAlignment="1" applyProtection="1">
      <alignment vertical="justify" wrapText="1"/>
      <protection/>
    </xf>
    <xf numFmtId="0" fontId="1" fillId="33" borderId="0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1" fontId="4" fillId="33" borderId="0" xfId="0" applyNumberFormat="1" applyFont="1" applyFill="1" applyBorder="1" applyAlignment="1" applyProtection="1">
      <alignment horizontal="left" vertical="justify" wrapText="1" inden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182" fontId="3" fillId="33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80" fontId="1" fillId="33" borderId="0" xfId="0" applyNumberFormat="1" applyFont="1" applyFill="1" applyBorder="1" applyAlignment="1" applyProtection="1">
      <alignment horizontal="center" vertical="justify"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6" fillId="33" borderId="11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6" fillId="33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180" fontId="1" fillId="33" borderId="0" xfId="0" applyNumberFormat="1" applyFont="1" applyFill="1" applyBorder="1" applyAlignment="1" applyProtection="1">
      <alignment horizontal="center" vertical="justify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right" wrapText="1"/>
      <protection/>
    </xf>
    <xf numFmtId="3" fontId="1" fillId="34" borderId="10" xfId="0" applyNumberFormat="1" applyFont="1" applyFill="1" applyBorder="1" applyAlignment="1" applyProtection="1">
      <alignment wrapText="1"/>
      <protection/>
    </xf>
    <xf numFmtId="3" fontId="1" fillId="34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="80" zoomScaleNormal="80" zoomScaleSheetLayoutView="1" workbookViewId="0" topLeftCell="A1">
      <selection activeCell="A53" sqref="A53"/>
    </sheetView>
  </sheetViews>
  <sheetFormatPr defaultColWidth="9.125" defaultRowHeight="12.75"/>
  <cols>
    <col min="1" max="1" width="52.50390625" style="19" customWidth="1"/>
    <col min="2" max="2" width="17.375" style="19" customWidth="1"/>
    <col min="3" max="3" width="9.50390625" style="19" customWidth="1"/>
    <col min="4" max="5" width="19.625" style="12" customWidth="1"/>
    <col min="6" max="7" width="19.625" style="19" customWidth="1"/>
    <col min="8" max="16384" width="9.125" style="19" customWidth="1"/>
  </cols>
  <sheetData>
    <row r="2" spans="1:7" ht="139.5" customHeight="1">
      <c r="A2" s="4"/>
      <c r="B2" s="4"/>
      <c r="C2" s="3"/>
      <c r="D2" s="42"/>
      <c r="E2" s="42"/>
      <c r="F2" s="42" t="s">
        <v>109</v>
      </c>
      <c r="G2" s="42"/>
    </row>
    <row r="3" spans="1:7" ht="29.25" customHeight="1">
      <c r="A3" s="4"/>
      <c r="B3" s="4"/>
      <c r="C3" s="3"/>
      <c r="D3" s="16"/>
      <c r="E3" s="16"/>
      <c r="F3" s="16"/>
      <c r="G3" s="16"/>
    </row>
    <row r="4" spans="1:7" ht="60.75" customHeight="1">
      <c r="A4" s="46" t="s">
        <v>96</v>
      </c>
      <c r="B4" s="46"/>
      <c r="C4" s="46"/>
      <c r="D4" s="46"/>
      <c r="E4" s="46"/>
      <c r="F4" s="46"/>
      <c r="G4" s="46"/>
    </row>
    <row r="5" spans="1:5" ht="18" customHeight="1">
      <c r="A5" s="13"/>
      <c r="B5" s="13"/>
      <c r="C5" s="13"/>
      <c r="D5" s="5"/>
      <c r="E5" s="8"/>
    </row>
    <row r="6" spans="1:7" ht="21.75" customHeight="1">
      <c r="A6" s="43" t="s">
        <v>0</v>
      </c>
      <c r="B6" s="44" t="s">
        <v>1</v>
      </c>
      <c r="C6" s="44" t="s">
        <v>2</v>
      </c>
      <c r="D6" s="45" t="s">
        <v>107</v>
      </c>
      <c r="E6" s="45"/>
      <c r="F6" s="45" t="s">
        <v>108</v>
      </c>
      <c r="G6" s="45"/>
    </row>
    <row r="7" spans="1:7" ht="62.25" customHeight="1">
      <c r="A7" s="43"/>
      <c r="B7" s="44"/>
      <c r="C7" s="44"/>
      <c r="D7" s="6" t="s">
        <v>3</v>
      </c>
      <c r="E7" s="6" t="s">
        <v>4</v>
      </c>
      <c r="F7" s="6" t="s">
        <v>3</v>
      </c>
      <c r="G7" s="6" t="s">
        <v>4</v>
      </c>
    </row>
    <row r="8" spans="1:7" ht="62.25" customHeight="1">
      <c r="A8" s="10" t="s">
        <v>102</v>
      </c>
      <c r="B8" s="20" t="s">
        <v>101</v>
      </c>
      <c r="C8" s="25"/>
      <c r="D8" s="29">
        <f>D9</f>
        <v>500</v>
      </c>
      <c r="E8" s="29">
        <f>E9</f>
        <v>0</v>
      </c>
      <c r="F8" s="29">
        <f>F9</f>
        <v>500</v>
      </c>
      <c r="G8" s="29">
        <f>G9</f>
        <v>0</v>
      </c>
    </row>
    <row r="9" spans="1:7" ht="62.25" customHeight="1">
      <c r="A9" s="7" t="s">
        <v>5</v>
      </c>
      <c r="B9" s="1" t="s">
        <v>101</v>
      </c>
      <c r="C9" s="1" t="s">
        <v>6</v>
      </c>
      <c r="D9" s="30">
        <v>500</v>
      </c>
      <c r="E9" s="30">
        <v>0</v>
      </c>
      <c r="F9" s="30">
        <v>500</v>
      </c>
      <c r="G9" s="30">
        <v>0</v>
      </c>
    </row>
    <row r="10" spans="1:7" ht="62.25" customHeight="1">
      <c r="A10" s="21" t="s">
        <v>106</v>
      </c>
      <c r="B10" s="22" t="s">
        <v>105</v>
      </c>
      <c r="C10" s="22"/>
      <c r="D10" s="31">
        <f>D11</f>
        <v>877.256</v>
      </c>
      <c r="E10" s="31">
        <f>E11</f>
        <v>0</v>
      </c>
      <c r="F10" s="31">
        <f>F11</f>
        <v>877.256</v>
      </c>
      <c r="G10" s="31">
        <f>G11</f>
        <v>0</v>
      </c>
    </row>
    <row r="11" spans="1:7" ht="62.25" customHeight="1">
      <c r="A11" s="7" t="s">
        <v>5</v>
      </c>
      <c r="B11" s="24" t="s">
        <v>105</v>
      </c>
      <c r="C11" s="1" t="s">
        <v>6</v>
      </c>
      <c r="D11" s="30">
        <v>877.256</v>
      </c>
      <c r="E11" s="30">
        <v>0</v>
      </c>
      <c r="F11" s="30">
        <v>877.256</v>
      </c>
      <c r="G11" s="30">
        <v>0</v>
      </c>
    </row>
    <row r="12" spans="1:7" ht="58.5" customHeight="1" hidden="1">
      <c r="A12" s="10" t="s">
        <v>7</v>
      </c>
      <c r="B12" s="20" t="s">
        <v>8</v>
      </c>
      <c r="C12" s="20"/>
      <c r="D12" s="29">
        <f>D13+D14</f>
        <v>0</v>
      </c>
      <c r="E12" s="29">
        <f>E13+E14</f>
        <v>0</v>
      </c>
      <c r="F12" s="29">
        <f>F13+F14</f>
        <v>0</v>
      </c>
      <c r="G12" s="29">
        <f>G13+G14</f>
        <v>0</v>
      </c>
    </row>
    <row r="13" spans="1:7" ht="58.5" customHeight="1" hidden="1">
      <c r="A13" s="7" t="s">
        <v>5</v>
      </c>
      <c r="B13" s="1" t="s">
        <v>8</v>
      </c>
      <c r="C13" s="1" t="s">
        <v>6</v>
      </c>
      <c r="D13" s="30"/>
      <c r="E13" s="30">
        <v>0</v>
      </c>
      <c r="F13" s="30">
        <v>0</v>
      </c>
      <c r="G13" s="30">
        <v>0</v>
      </c>
    </row>
    <row r="14" spans="1:7" ht="58.5" customHeight="1" hidden="1">
      <c r="A14" s="7" t="s">
        <v>9</v>
      </c>
      <c r="B14" s="1" t="s">
        <v>8</v>
      </c>
      <c r="C14" s="1" t="s">
        <v>10</v>
      </c>
      <c r="D14" s="32"/>
      <c r="E14" s="30">
        <v>0</v>
      </c>
      <c r="F14" s="30">
        <v>0</v>
      </c>
      <c r="G14" s="30">
        <v>0</v>
      </c>
    </row>
    <row r="15" spans="1:7" ht="78">
      <c r="A15" s="10" t="s">
        <v>11</v>
      </c>
      <c r="B15" s="20" t="s">
        <v>12</v>
      </c>
      <c r="C15" s="20"/>
      <c r="D15" s="33">
        <f>D16</f>
        <v>1000</v>
      </c>
      <c r="E15" s="33">
        <f>E16</f>
        <v>0</v>
      </c>
      <c r="F15" s="33">
        <f>F16</f>
        <v>1000</v>
      </c>
      <c r="G15" s="33">
        <f>G16</f>
        <v>0</v>
      </c>
    </row>
    <row r="16" spans="1:7" ht="45">
      <c r="A16" s="7" t="s">
        <v>5</v>
      </c>
      <c r="B16" s="1" t="s">
        <v>12</v>
      </c>
      <c r="C16" s="1" t="s">
        <v>6</v>
      </c>
      <c r="D16" s="32">
        <v>1000</v>
      </c>
      <c r="E16" s="32">
        <v>0</v>
      </c>
      <c r="F16" s="32">
        <v>1000</v>
      </c>
      <c r="G16" s="32">
        <v>0</v>
      </c>
    </row>
    <row r="17" spans="1:7" ht="76.5" customHeight="1">
      <c r="A17" s="10" t="s">
        <v>13</v>
      </c>
      <c r="B17" s="20" t="s">
        <v>14</v>
      </c>
      <c r="C17" s="20"/>
      <c r="D17" s="29">
        <f>D18+D20+D19</f>
        <v>35833.36234</v>
      </c>
      <c r="E17" s="29">
        <f>E18+E20+E19</f>
        <v>7284.17104</v>
      </c>
      <c r="F17" s="29">
        <f>F18+F20+F19</f>
        <v>300</v>
      </c>
      <c r="G17" s="29">
        <f>G18+G20+G19</f>
        <v>0</v>
      </c>
    </row>
    <row r="18" spans="1:7" ht="51" customHeight="1">
      <c r="A18" s="7" t="s">
        <v>5</v>
      </c>
      <c r="B18" s="1" t="s">
        <v>14</v>
      </c>
      <c r="C18" s="1" t="s">
        <v>6</v>
      </c>
      <c r="D18" s="32">
        <v>28448.08933</v>
      </c>
      <c r="E18" s="32">
        <v>0</v>
      </c>
      <c r="F18" s="32">
        <v>300</v>
      </c>
      <c r="G18" s="32">
        <v>0</v>
      </c>
    </row>
    <row r="19" spans="1:7" ht="51" customHeight="1">
      <c r="A19" s="27" t="s">
        <v>35</v>
      </c>
      <c r="B19" s="1" t="s">
        <v>14</v>
      </c>
      <c r="C19" s="24" t="s">
        <v>36</v>
      </c>
      <c r="D19" s="34">
        <f>E19+28.50764+44.40083</f>
        <v>5101.5992</v>
      </c>
      <c r="E19" s="34">
        <f>1965.03333+3063.6574</f>
        <v>5028.69073</v>
      </c>
      <c r="F19" s="35">
        <v>0</v>
      </c>
      <c r="G19" s="35">
        <v>0</v>
      </c>
    </row>
    <row r="20" spans="1:7" ht="33.75" customHeight="1">
      <c r="A20" s="7" t="s">
        <v>29</v>
      </c>
      <c r="B20" s="1" t="s">
        <v>14</v>
      </c>
      <c r="C20" s="24" t="s">
        <v>30</v>
      </c>
      <c r="D20" s="34">
        <f>E20+28.1935</f>
        <v>2283.67381</v>
      </c>
      <c r="E20" s="34">
        <v>2255.48031</v>
      </c>
      <c r="F20" s="32">
        <v>0</v>
      </c>
      <c r="G20" s="32">
        <v>0</v>
      </c>
    </row>
    <row r="21" spans="1:7" ht="57.75" customHeight="1">
      <c r="A21" s="10" t="s">
        <v>15</v>
      </c>
      <c r="B21" s="20" t="s">
        <v>16</v>
      </c>
      <c r="C21" s="20"/>
      <c r="D21" s="29">
        <f>D24+D25+D22+D23</f>
        <v>62350.898590000004</v>
      </c>
      <c r="E21" s="29">
        <f>E24+E25+E22+E23</f>
        <v>0</v>
      </c>
      <c r="F21" s="29">
        <f>F24+F25+F22+F23</f>
        <v>63294.27586</v>
      </c>
      <c r="G21" s="29">
        <f>G24+G25+G22+G23</f>
        <v>0</v>
      </c>
    </row>
    <row r="22" spans="1:7" ht="36" customHeight="1">
      <c r="A22" s="7" t="s">
        <v>17</v>
      </c>
      <c r="B22" s="1" t="s">
        <v>16</v>
      </c>
      <c r="C22" s="1" t="s">
        <v>18</v>
      </c>
      <c r="D22" s="30">
        <v>10287.48828</v>
      </c>
      <c r="E22" s="36">
        <v>0</v>
      </c>
      <c r="F22" s="30">
        <v>10287.48828</v>
      </c>
      <c r="G22" s="36">
        <v>0</v>
      </c>
    </row>
    <row r="23" spans="1:7" ht="51" customHeight="1">
      <c r="A23" s="7" t="s">
        <v>5</v>
      </c>
      <c r="B23" s="1" t="s">
        <v>16</v>
      </c>
      <c r="C23" s="1" t="s">
        <v>6</v>
      </c>
      <c r="D23" s="30">
        <v>275</v>
      </c>
      <c r="E23" s="30">
        <v>0</v>
      </c>
      <c r="F23" s="30">
        <v>275</v>
      </c>
      <c r="G23" s="30">
        <v>0</v>
      </c>
    </row>
    <row r="24" spans="1:7" ht="26.25" customHeight="1">
      <c r="A24" s="7" t="s">
        <v>19</v>
      </c>
      <c r="B24" s="1" t="s">
        <v>16</v>
      </c>
      <c r="C24" s="1" t="s">
        <v>20</v>
      </c>
      <c r="D24" s="30">
        <f>12024.60691+12550.27261+1053+10</f>
        <v>25637.879520000002</v>
      </c>
      <c r="E24" s="30">
        <v>0</v>
      </c>
      <c r="F24" s="30">
        <f>12024.60691+12550.27261+1053+10</f>
        <v>25637.879520000002</v>
      </c>
      <c r="G24" s="30">
        <v>0</v>
      </c>
    </row>
    <row r="25" spans="1:7" ht="26.25" customHeight="1">
      <c r="A25" s="7" t="s">
        <v>21</v>
      </c>
      <c r="B25" s="1" t="s">
        <v>16</v>
      </c>
      <c r="C25" s="1" t="s">
        <v>22</v>
      </c>
      <c r="D25" s="30">
        <f>24720.53079+1430</f>
        <v>26150.53079</v>
      </c>
      <c r="E25" s="30">
        <v>0</v>
      </c>
      <c r="F25" s="30">
        <f>26663.90806+430</f>
        <v>27093.90806</v>
      </c>
      <c r="G25" s="30">
        <v>0</v>
      </c>
    </row>
    <row r="26" spans="1:7" ht="99.75" customHeight="1">
      <c r="A26" s="10" t="s">
        <v>23</v>
      </c>
      <c r="B26" s="20" t="s">
        <v>24</v>
      </c>
      <c r="C26" s="20"/>
      <c r="D26" s="29">
        <f>D27+D28</f>
        <v>2290.43772</v>
      </c>
      <c r="E26" s="29">
        <f>E27+E28</f>
        <v>0</v>
      </c>
      <c r="F26" s="29">
        <f>F27+F28</f>
        <v>2590.43772</v>
      </c>
      <c r="G26" s="29">
        <f>G27+G28</f>
        <v>0</v>
      </c>
    </row>
    <row r="27" spans="1:7" ht="24" customHeight="1">
      <c r="A27" s="7" t="s">
        <v>19</v>
      </c>
      <c r="B27" s="1" t="s">
        <v>24</v>
      </c>
      <c r="C27" s="1" t="s">
        <v>20</v>
      </c>
      <c r="D27" s="30">
        <f>1225.43772+470</f>
        <v>1695.43772</v>
      </c>
      <c r="E27" s="30">
        <v>0</v>
      </c>
      <c r="F27" s="30">
        <f>1525.43772+470</f>
        <v>1995.43772</v>
      </c>
      <c r="G27" s="30">
        <v>0</v>
      </c>
    </row>
    <row r="28" spans="1:7" ht="24" customHeight="1">
      <c r="A28" s="7" t="s">
        <v>21</v>
      </c>
      <c r="B28" s="1" t="s">
        <v>24</v>
      </c>
      <c r="C28" s="1" t="s">
        <v>22</v>
      </c>
      <c r="D28" s="30">
        <f>595</f>
        <v>595</v>
      </c>
      <c r="E28" s="30">
        <v>0</v>
      </c>
      <c r="F28" s="30">
        <f>595</f>
        <v>595</v>
      </c>
      <c r="G28" s="30">
        <v>0</v>
      </c>
    </row>
    <row r="29" spans="1:7" ht="69.75" customHeight="1">
      <c r="A29" s="10" t="s">
        <v>25</v>
      </c>
      <c r="B29" s="20" t="s">
        <v>26</v>
      </c>
      <c r="C29" s="20"/>
      <c r="D29" s="29">
        <f>D30</f>
        <v>23577.567</v>
      </c>
      <c r="E29" s="29">
        <f>E30</f>
        <v>0</v>
      </c>
      <c r="F29" s="29">
        <f>F30</f>
        <v>23577.567</v>
      </c>
      <c r="G29" s="29">
        <f>G30</f>
        <v>0</v>
      </c>
    </row>
    <row r="30" spans="1:7" ht="27.75" customHeight="1">
      <c r="A30" s="7" t="s">
        <v>21</v>
      </c>
      <c r="B30" s="1" t="s">
        <v>26</v>
      </c>
      <c r="C30" s="1" t="s">
        <v>22</v>
      </c>
      <c r="D30" s="30">
        <v>23577.567</v>
      </c>
      <c r="E30" s="30">
        <v>0</v>
      </c>
      <c r="F30" s="30">
        <v>23577.567</v>
      </c>
      <c r="G30" s="30">
        <v>0</v>
      </c>
    </row>
    <row r="31" spans="1:7" ht="99.75" customHeight="1">
      <c r="A31" s="10" t="s">
        <v>27</v>
      </c>
      <c r="B31" s="20" t="s">
        <v>28</v>
      </c>
      <c r="C31" s="20"/>
      <c r="D31" s="29">
        <f>D32</f>
        <v>10827.8322</v>
      </c>
      <c r="E31" s="29">
        <f>E32</f>
        <v>6589.11368</v>
      </c>
      <c r="F31" s="29">
        <f>F32</f>
        <v>0</v>
      </c>
      <c r="G31" s="29">
        <f>G32</f>
        <v>0</v>
      </c>
    </row>
    <row r="32" spans="1:7" ht="27.75" customHeight="1">
      <c r="A32" s="7" t="s">
        <v>29</v>
      </c>
      <c r="B32" s="1" t="s">
        <v>28</v>
      </c>
      <c r="C32" s="1" t="s">
        <v>30</v>
      </c>
      <c r="D32" s="30">
        <v>10827.8322</v>
      </c>
      <c r="E32" s="36">
        <v>6589.11368</v>
      </c>
      <c r="F32" s="30">
        <v>0</v>
      </c>
      <c r="G32" s="36">
        <v>0</v>
      </c>
    </row>
    <row r="33" spans="1:7" ht="46.5">
      <c r="A33" s="10" t="s">
        <v>97</v>
      </c>
      <c r="B33" s="22" t="s">
        <v>98</v>
      </c>
      <c r="C33" s="22"/>
      <c r="D33" s="31">
        <f>D34</f>
        <v>600</v>
      </c>
      <c r="E33" s="31">
        <f>E34</f>
        <v>0</v>
      </c>
      <c r="F33" s="31">
        <f>F34</f>
        <v>600</v>
      </c>
      <c r="G33" s="31">
        <f>G34</f>
        <v>0</v>
      </c>
    </row>
    <row r="34" spans="1:7" ht="27.75" customHeight="1">
      <c r="A34" s="7" t="s">
        <v>21</v>
      </c>
      <c r="B34" s="1" t="s">
        <v>98</v>
      </c>
      <c r="C34" s="1" t="s">
        <v>22</v>
      </c>
      <c r="D34" s="30">
        <v>600</v>
      </c>
      <c r="E34" s="36">
        <v>0</v>
      </c>
      <c r="F34" s="30">
        <v>600</v>
      </c>
      <c r="G34" s="36">
        <v>0</v>
      </c>
    </row>
    <row r="35" spans="1:7" ht="69" customHeight="1">
      <c r="A35" s="10" t="s">
        <v>31</v>
      </c>
      <c r="B35" s="20" t="s">
        <v>32</v>
      </c>
      <c r="C35" s="20"/>
      <c r="D35" s="29">
        <f>D36</f>
        <v>1000</v>
      </c>
      <c r="E35" s="29">
        <f>E36</f>
        <v>0</v>
      </c>
      <c r="F35" s="29">
        <f>F36</f>
        <v>1000</v>
      </c>
      <c r="G35" s="29">
        <f>G36</f>
        <v>0</v>
      </c>
    </row>
    <row r="36" spans="1:7" ht="54" customHeight="1">
      <c r="A36" s="7" t="s">
        <v>5</v>
      </c>
      <c r="B36" s="1" t="s">
        <v>32</v>
      </c>
      <c r="C36" s="1" t="s">
        <v>6</v>
      </c>
      <c r="D36" s="30">
        <v>1000</v>
      </c>
      <c r="E36" s="30">
        <v>0</v>
      </c>
      <c r="F36" s="30">
        <v>1000</v>
      </c>
      <c r="G36" s="30">
        <v>0</v>
      </c>
    </row>
    <row r="37" spans="1:7" ht="54" customHeight="1">
      <c r="A37" s="10" t="s">
        <v>33</v>
      </c>
      <c r="B37" s="20" t="s">
        <v>34</v>
      </c>
      <c r="C37" s="20"/>
      <c r="D37" s="29">
        <f>D38</f>
        <v>13766.8251</v>
      </c>
      <c r="E37" s="29">
        <f>E38</f>
        <v>10417.35655</v>
      </c>
      <c r="F37" s="29">
        <f>F38</f>
        <v>0</v>
      </c>
      <c r="G37" s="29">
        <f>G38</f>
        <v>0</v>
      </c>
    </row>
    <row r="38" spans="1:7" ht="40.5" customHeight="1">
      <c r="A38" s="7" t="s">
        <v>35</v>
      </c>
      <c r="B38" s="1" t="s">
        <v>34</v>
      </c>
      <c r="C38" s="1" t="s">
        <v>36</v>
      </c>
      <c r="D38" s="30">
        <v>13766.8251</v>
      </c>
      <c r="E38" s="36">
        <v>10417.35655</v>
      </c>
      <c r="F38" s="30">
        <v>0</v>
      </c>
      <c r="G38" s="36">
        <v>0</v>
      </c>
    </row>
    <row r="39" spans="1:7" ht="68.25" customHeight="1">
      <c r="A39" s="10" t="s">
        <v>37</v>
      </c>
      <c r="B39" s="20" t="s">
        <v>38</v>
      </c>
      <c r="C39" s="20"/>
      <c r="D39" s="29">
        <f>D40+D41</f>
        <v>22000</v>
      </c>
      <c r="E39" s="29">
        <f>E40+E41</f>
        <v>0</v>
      </c>
      <c r="F39" s="29">
        <f>F40+F41</f>
        <v>27000</v>
      </c>
      <c r="G39" s="29">
        <f>G40+G41</f>
        <v>0</v>
      </c>
    </row>
    <row r="40" spans="1:7" ht="30.75" customHeight="1">
      <c r="A40" s="7" t="s">
        <v>19</v>
      </c>
      <c r="B40" s="1" t="s">
        <v>38</v>
      </c>
      <c r="C40" s="1" t="s">
        <v>20</v>
      </c>
      <c r="D40" s="30">
        <v>20000</v>
      </c>
      <c r="E40" s="30">
        <v>0</v>
      </c>
      <c r="F40" s="30">
        <v>25000</v>
      </c>
      <c r="G40" s="30">
        <v>0</v>
      </c>
    </row>
    <row r="41" spans="1:7" ht="60">
      <c r="A41" s="11" t="s">
        <v>39</v>
      </c>
      <c r="B41" s="1" t="s">
        <v>38</v>
      </c>
      <c r="C41" s="1" t="s">
        <v>10</v>
      </c>
      <c r="D41" s="32">
        <v>2000</v>
      </c>
      <c r="E41" s="32">
        <v>0</v>
      </c>
      <c r="F41" s="32">
        <v>2000</v>
      </c>
      <c r="G41" s="32">
        <v>0</v>
      </c>
    </row>
    <row r="42" spans="1:7" ht="124.5">
      <c r="A42" s="17" t="s">
        <v>40</v>
      </c>
      <c r="B42" s="20" t="s">
        <v>41</v>
      </c>
      <c r="C42" s="20"/>
      <c r="D42" s="33">
        <f>D43</f>
        <v>53032.579</v>
      </c>
      <c r="E42" s="33">
        <f>E43</f>
        <v>52789.834</v>
      </c>
      <c r="F42" s="33">
        <f>F43</f>
        <v>3000</v>
      </c>
      <c r="G42" s="33">
        <f>G43</f>
        <v>0</v>
      </c>
    </row>
    <row r="43" spans="1:7" ht="45">
      <c r="A43" s="11" t="s">
        <v>5</v>
      </c>
      <c r="B43" s="1" t="s">
        <v>41</v>
      </c>
      <c r="C43" s="1" t="s">
        <v>6</v>
      </c>
      <c r="D43" s="32">
        <f>46.1+52986.479</f>
        <v>53032.579</v>
      </c>
      <c r="E43" s="32">
        <f>45.3+52744.534</f>
        <v>52789.834</v>
      </c>
      <c r="F43" s="32">
        <v>3000</v>
      </c>
      <c r="G43" s="32">
        <v>0</v>
      </c>
    </row>
    <row r="44" spans="1:7" ht="30.75" customHeight="1">
      <c r="A44" s="10" t="s">
        <v>42</v>
      </c>
      <c r="B44" s="20" t="s">
        <v>43</v>
      </c>
      <c r="C44" s="20"/>
      <c r="D44" s="29">
        <f>D45+D46+D47</f>
        <v>1046.7</v>
      </c>
      <c r="E44" s="29">
        <f>E45+E46+E47</f>
        <v>546.7</v>
      </c>
      <c r="F44" s="29">
        <f>F45+F46+F47</f>
        <v>500</v>
      </c>
      <c r="G44" s="29">
        <f>G45+G46+G47</f>
        <v>0</v>
      </c>
    </row>
    <row r="45" spans="1:7" ht="45">
      <c r="A45" s="11" t="s">
        <v>5</v>
      </c>
      <c r="B45" s="1" t="s">
        <v>43</v>
      </c>
      <c r="C45" s="1" t="s">
        <v>6</v>
      </c>
      <c r="D45" s="37">
        <v>286</v>
      </c>
      <c r="E45" s="37">
        <v>0</v>
      </c>
      <c r="F45" s="37">
        <v>286</v>
      </c>
      <c r="G45" s="37">
        <v>0</v>
      </c>
    </row>
    <row r="46" spans="1:7" ht="24" customHeight="1">
      <c r="A46" s="28" t="s">
        <v>84</v>
      </c>
      <c r="B46" s="1" t="s">
        <v>43</v>
      </c>
      <c r="C46" s="24" t="s">
        <v>85</v>
      </c>
      <c r="D46" s="37">
        <v>124</v>
      </c>
      <c r="E46" s="37">
        <v>0</v>
      </c>
      <c r="F46" s="37">
        <v>124</v>
      </c>
      <c r="G46" s="37">
        <v>0</v>
      </c>
    </row>
    <row r="47" spans="1:7" ht="24" customHeight="1">
      <c r="A47" s="7" t="s">
        <v>19</v>
      </c>
      <c r="B47" s="1" t="s">
        <v>43</v>
      </c>
      <c r="C47" s="1" t="s">
        <v>20</v>
      </c>
      <c r="D47" s="30">
        <v>636.7</v>
      </c>
      <c r="E47" s="30">
        <v>546.7</v>
      </c>
      <c r="F47" s="30">
        <v>90</v>
      </c>
      <c r="G47" s="30">
        <v>0</v>
      </c>
    </row>
    <row r="48" spans="1:7" ht="78">
      <c r="A48" s="17" t="s">
        <v>44</v>
      </c>
      <c r="B48" s="20" t="s">
        <v>45</v>
      </c>
      <c r="C48" s="20"/>
      <c r="D48" s="33">
        <f>D49</f>
        <v>4951.92212</v>
      </c>
      <c r="E48" s="33">
        <f>E49</f>
        <v>0</v>
      </c>
      <c r="F48" s="33">
        <f>F49</f>
        <v>4951.92212</v>
      </c>
      <c r="G48" s="33">
        <f>G49</f>
        <v>0</v>
      </c>
    </row>
    <row r="49" spans="1:7" ht="45">
      <c r="A49" s="11" t="s">
        <v>5</v>
      </c>
      <c r="B49" s="1" t="s">
        <v>45</v>
      </c>
      <c r="C49" s="1" t="s">
        <v>6</v>
      </c>
      <c r="D49" s="32">
        <v>4951.92212</v>
      </c>
      <c r="E49" s="32">
        <v>0</v>
      </c>
      <c r="F49" s="32">
        <v>4951.92212</v>
      </c>
      <c r="G49" s="32">
        <v>0</v>
      </c>
    </row>
    <row r="50" spans="1:7" ht="68.25" customHeight="1">
      <c r="A50" s="10" t="s">
        <v>46</v>
      </c>
      <c r="B50" s="20" t="s">
        <v>47</v>
      </c>
      <c r="C50" s="20"/>
      <c r="D50" s="29">
        <f>D51+D53</f>
        <v>10543.63072</v>
      </c>
      <c r="E50" s="29">
        <f>E51+E53</f>
        <v>0</v>
      </c>
      <c r="F50" s="29">
        <f>F51+F53</f>
        <v>10543.63072</v>
      </c>
      <c r="G50" s="29">
        <f>G51+G53</f>
        <v>0</v>
      </c>
    </row>
    <row r="51" spans="1:7" ht="54.75" customHeight="1">
      <c r="A51" s="7" t="s">
        <v>48</v>
      </c>
      <c r="B51" s="1" t="s">
        <v>49</v>
      </c>
      <c r="C51" s="1"/>
      <c r="D51" s="30">
        <f>D52</f>
        <v>1000</v>
      </c>
      <c r="E51" s="30">
        <f>E52</f>
        <v>0</v>
      </c>
      <c r="F51" s="30">
        <f>F52</f>
        <v>1000</v>
      </c>
      <c r="G51" s="30">
        <f>G52</f>
        <v>0</v>
      </c>
    </row>
    <row r="52" spans="1:7" ht="28.5" customHeight="1">
      <c r="A52" s="7" t="s">
        <v>50</v>
      </c>
      <c r="B52" s="1" t="s">
        <v>49</v>
      </c>
      <c r="C52" s="1" t="s">
        <v>51</v>
      </c>
      <c r="D52" s="30">
        <v>1000</v>
      </c>
      <c r="E52" s="36">
        <v>0</v>
      </c>
      <c r="F52" s="30">
        <v>1000</v>
      </c>
      <c r="G52" s="36">
        <v>0</v>
      </c>
    </row>
    <row r="53" spans="1:7" ht="53.25" customHeight="1">
      <c r="A53" s="7" t="s">
        <v>52</v>
      </c>
      <c r="B53" s="1" t="s">
        <v>53</v>
      </c>
      <c r="C53" s="1"/>
      <c r="D53" s="30">
        <f>D54+D55+D56</f>
        <v>9543.63072</v>
      </c>
      <c r="E53" s="30">
        <f>E54+E55+E56</f>
        <v>0</v>
      </c>
      <c r="F53" s="30">
        <f>F54+F55+F56</f>
        <v>9543.63072</v>
      </c>
      <c r="G53" s="30">
        <f>G54+G55+G56</f>
        <v>0</v>
      </c>
    </row>
    <row r="54" spans="1:7" ht="42.75" customHeight="1">
      <c r="A54" s="7" t="s">
        <v>54</v>
      </c>
      <c r="B54" s="1" t="s">
        <v>53</v>
      </c>
      <c r="C54" s="1" t="s">
        <v>55</v>
      </c>
      <c r="D54" s="30">
        <f>457.48036+9057.15036</f>
        <v>9514.63072</v>
      </c>
      <c r="E54" s="36">
        <v>0</v>
      </c>
      <c r="F54" s="30">
        <f>457.48036+9057.15036</f>
        <v>9514.63072</v>
      </c>
      <c r="G54" s="36">
        <v>0</v>
      </c>
    </row>
    <row r="55" spans="1:7" ht="48.75" customHeight="1">
      <c r="A55" s="7" t="s">
        <v>5</v>
      </c>
      <c r="B55" s="1" t="s">
        <v>53</v>
      </c>
      <c r="C55" s="1" t="s">
        <v>6</v>
      </c>
      <c r="D55" s="30">
        <f>17+10</f>
        <v>27</v>
      </c>
      <c r="E55" s="36">
        <v>0</v>
      </c>
      <c r="F55" s="30">
        <f>17+10</f>
        <v>27</v>
      </c>
      <c r="G55" s="36">
        <v>0</v>
      </c>
    </row>
    <row r="56" spans="1:7" ht="24" customHeight="1">
      <c r="A56" s="47" t="s">
        <v>58</v>
      </c>
      <c r="B56" s="48" t="s">
        <v>53</v>
      </c>
      <c r="C56" s="48" t="s">
        <v>59</v>
      </c>
      <c r="D56" s="49">
        <v>2</v>
      </c>
      <c r="E56" s="50">
        <v>0</v>
      </c>
      <c r="F56" s="49">
        <v>2</v>
      </c>
      <c r="G56" s="50">
        <v>0</v>
      </c>
    </row>
    <row r="57" spans="1:7" ht="63" customHeight="1">
      <c r="A57" s="10" t="s">
        <v>56</v>
      </c>
      <c r="B57" s="20" t="s">
        <v>57</v>
      </c>
      <c r="C57" s="20"/>
      <c r="D57" s="29">
        <f>D58+D59+D60</f>
        <v>9593.3538</v>
      </c>
      <c r="E57" s="29">
        <f>E58+E59+E60</f>
        <v>0</v>
      </c>
      <c r="F57" s="29">
        <f>F58+F59+F60</f>
        <v>9593.3538</v>
      </c>
      <c r="G57" s="29">
        <f>G58+G59+G60</f>
        <v>0</v>
      </c>
    </row>
    <row r="58" spans="1:7" ht="37.5" customHeight="1">
      <c r="A58" s="7" t="s">
        <v>17</v>
      </c>
      <c r="B58" s="1" t="s">
        <v>57</v>
      </c>
      <c r="C58" s="1" t="s">
        <v>18</v>
      </c>
      <c r="D58" s="30">
        <v>8197.1638</v>
      </c>
      <c r="E58" s="36">
        <v>0</v>
      </c>
      <c r="F58" s="30">
        <v>8197.1638</v>
      </c>
      <c r="G58" s="36">
        <v>0</v>
      </c>
    </row>
    <row r="59" spans="1:7" ht="52.5" customHeight="1">
      <c r="A59" s="7" t="s">
        <v>5</v>
      </c>
      <c r="B59" s="1" t="s">
        <v>57</v>
      </c>
      <c r="C59" s="1" t="s">
        <v>6</v>
      </c>
      <c r="D59" s="30">
        <f>919.69+350</f>
        <v>1269.69</v>
      </c>
      <c r="E59" s="36">
        <v>0</v>
      </c>
      <c r="F59" s="30">
        <f>919.69+350</f>
        <v>1269.69</v>
      </c>
      <c r="G59" s="36">
        <v>0</v>
      </c>
    </row>
    <row r="60" spans="1:7" ht="25.5" customHeight="1">
      <c r="A60" s="7" t="s">
        <v>58</v>
      </c>
      <c r="B60" s="1" t="s">
        <v>57</v>
      </c>
      <c r="C60" s="1" t="s">
        <v>59</v>
      </c>
      <c r="D60" s="30">
        <v>126.5</v>
      </c>
      <c r="E60" s="36">
        <v>0</v>
      </c>
      <c r="F60" s="30">
        <v>126.5</v>
      </c>
      <c r="G60" s="36">
        <v>0</v>
      </c>
    </row>
    <row r="61" spans="1:7" ht="93">
      <c r="A61" s="21" t="s">
        <v>100</v>
      </c>
      <c r="B61" s="22" t="s">
        <v>99</v>
      </c>
      <c r="C61" s="22"/>
      <c r="D61" s="31">
        <f>D62+D63</f>
        <v>2500</v>
      </c>
      <c r="E61" s="31">
        <f>E62+E63</f>
        <v>0</v>
      </c>
      <c r="F61" s="31">
        <f>F62+F63</f>
        <v>2500</v>
      </c>
      <c r="G61" s="31">
        <f>G62+G63</f>
        <v>0</v>
      </c>
    </row>
    <row r="62" spans="1:7" ht="45">
      <c r="A62" s="7" t="s">
        <v>5</v>
      </c>
      <c r="B62" s="24" t="s">
        <v>99</v>
      </c>
      <c r="C62" s="1" t="s">
        <v>6</v>
      </c>
      <c r="D62" s="30">
        <v>323.02</v>
      </c>
      <c r="E62" s="36">
        <v>0</v>
      </c>
      <c r="F62" s="30">
        <v>323.02</v>
      </c>
      <c r="G62" s="36">
        <v>0</v>
      </c>
    </row>
    <row r="63" spans="1:7" ht="21" customHeight="1">
      <c r="A63" s="7" t="s">
        <v>21</v>
      </c>
      <c r="B63" s="24" t="s">
        <v>99</v>
      </c>
      <c r="C63" s="24" t="s">
        <v>22</v>
      </c>
      <c r="D63" s="30">
        <v>2176.98</v>
      </c>
      <c r="E63" s="36">
        <v>0</v>
      </c>
      <c r="F63" s="30">
        <v>2176.98</v>
      </c>
      <c r="G63" s="36">
        <v>0</v>
      </c>
    </row>
    <row r="64" spans="1:7" ht="50.25" customHeight="1">
      <c r="A64" s="10" t="s">
        <v>60</v>
      </c>
      <c r="B64" s="20" t="s">
        <v>61</v>
      </c>
      <c r="C64" s="20"/>
      <c r="D64" s="29">
        <f>D65</f>
        <v>53022.194279999996</v>
      </c>
      <c r="E64" s="29">
        <f>E65</f>
        <v>0</v>
      </c>
      <c r="F64" s="29">
        <f>F65</f>
        <v>0</v>
      </c>
      <c r="G64" s="29">
        <f>G65</f>
        <v>0</v>
      </c>
    </row>
    <row r="65" spans="1:7" ht="51" customHeight="1">
      <c r="A65" s="7" t="s">
        <v>5</v>
      </c>
      <c r="B65" s="1" t="s">
        <v>61</v>
      </c>
      <c r="C65" s="1" t="s">
        <v>6</v>
      </c>
      <c r="D65" s="30">
        <f>21061.54421+31960.65007</f>
        <v>53022.194279999996</v>
      </c>
      <c r="E65" s="30">
        <v>0</v>
      </c>
      <c r="F65" s="30">
        <v>0</v>
      </c>
      <c r="G65" s="30">
        <v>0</v>
      </c>
    </row>
    <row r="66" spans="1:7" ht="102.75" customHeight="1">
      <c r="A66" s="10" t="s">
        <v>62</v>
      </c>
      <c r="B66" s="20" t="s">
        <v>63</v>
      </c>
      <c r="C66" s="20"/>
      <c r="D66" s="29">
        <f>D67+D68+D69</f>
        <v>1501.2758800000001</v>
      </c>
      <c r="E66" s="29">
        <f>E67+E68+E69</f>
        <v>0</v>
      </c>
      <c r="F66" s="29">
        <f>F67+F68+F69</f>
        <v>1501.2758800000001</v>
      </c>
      <c r="G66" s="29">
        <f>G67+G68+G69</f>
        <v>0</v>
      </c>
    </row>
    <row r="67" spans="1:7" ht="51" customHeight="1">
      <c r="A67" s="7" t="s">
        <v>5</v>
      </c>
      <c r="B67" s="1" t="s">
        <v>63</v>
      </c>
      <c r="C67" s="1" t="s">
        <v>6</v>
      </c>
      <c r="D67" s="30">
        <v>4.2</v>
      </c>
      <c r="E67" s="30">
        <v>0</v>
      </c>
      <c r="F67" s="30">
        <v>4.2</v>
      </c>
      <c r="G67" s="30">
        <v>0</v>
      </c>
    </row>
    <row r="68" spans="1:7" ht="29.25" customHeight="1">
      <c r="A68" s="7" t="s">
        <v>19</v>
      </c>
      <c r="B68" s="1" t="s">
        <v>63</v>
      </c>
      <c r="C68" s="1" t="s">
        <v>20</v>
      </c>
      <c r="D68" s="30">
        <f>48.02227+34.38396+21</f>
        <v>103.40623</v>
      </c>
      <c r="E68" s="30">
        <v>0</v>
      </c>
      <c r="F68" s="30">
        <f>48.02227+34.38396+21</f>
        <v>103.40623</v>
      </c>
      <c r="G68" s="30">
        <v>0</v>
      </c>
    </row>
    <row r="69" spans="1:7" ht="29.25" customHeight="1">
      <c r="A69" s="7" t="s">
        <v>21</v>
      </c>
      <c r="B69" s="1" t="s">
        <v>63</v>
      </c>
      <c r="C69" s="1" t="s">
        <v>22</v>
      </c>
      <c r="D69" s="30">
        <f>1258.42485+135.2448</f>
        <v>1393.66965</v>
      </c>
      <c r="E69" s="30">
        <v>0</v>
      </c>
      <c r="F69" s="30">
        <f>1258.42485+135.2448</f>
        <v>1393.66965</v>
      </c>
      <c r="G69" s="30">
        <v>0</v>
      </c>
    </row>
    <row r="70" spans="1:7" ht="78">
      <c r="A70" s="10" t="s">
        <v>64</v>
      </c>
      <c r="B70" s="20" t="s">
        <v>65</v>
      </c>
      <c r="C70" s="2"/>
      <c r="D70" s="29">
        <f>D71+D72+D73+D74+D75+D76+D77</f>
        <v>152011.06316</v>
      </c>
      <c r="E70" s="29">
        <f>E71+E72+E73+E74+E75+E76+E77</f>
        <v>3646.764</v>
      </c>
      <c r="F70" s="29">
        <f>F71+F72+F73+F74+F75+F76+F77</f>
        <v>151238.61989</v>
      </c>
      <c r="G70" s="29">
        <f>G71+G72+G73+G74+G75+G76+G77</f>
        <v>0</v>
      </c>
    </row>
    <row r="71" spans="1:7" ht="34.5" customHeight="1">
      <c r="A71" s="7" t="s">
        <v>17</v>
      </c>
      <c r="B71" s="1" t="s">
        <v>65</v>
      </c>
      <c r="C71" s="1" t="s">
        <v>18</v>
      </c>
      <c r="D71" s="30">
        <v>4137.44497</v>
      </c>
      <c r="E71" s="30">
        <v>0</v>
      </c>
      <c r="F71" s="30">
        <v>4137.44497</v>
      </c>
      <c r="G71" s="30">
        <v>0</v>
      </c>
    </row>
    <row r="72" spans="1:7" ht="30">
      <c r="A72" s="7" t="s">
        <v>54</v>
      </c>
      <c r="B72" s="1" t="s">
        <v>65</v>
      </c>
      <c r="C72" s="1" t="s">
        <v>55</v>
      </c>
      <c r="D72" s="30">
        <f>1837.21574+36769.5723+5047.24+50</f>
        <v>43704.02804</v>
      </c>
      <c r="E72" s="30">
        <v>0</v>
      </c>
      <c r="F72" s="30">
        <f>1837.21574+37280.59279+5848.3277+50</f>
        <v>45016.136230000004</v>
      </c>
      <c r="G72" s="30">
        <v>0</v>
      </c>
    </row>
    <row r="73" spans="1:7" ht="45">
      <c r="A73" s="7" t="s">
        <v>5</v>
      </c>
      <c r="B73" s="1" t="s">
        <v>65</v>
      </c>
      <c r="C73" s="1" t="s">
        <v>6</v>
      </c>
      <c r="D73" s="30">
        <f>678.7101+3974.04+183.76+500</f>
        <v>5336.5101</v>
      </c>
      <c r="E73" s="30">
        <v>0</v>
      </c>
      <c r="F73" s="30">
        <f>678.7101+4646.066+183.76+300</f>
        <v>5808.5361</v>
      </c>
      <c r="G73" s="30">
        <v>0</v>
      </c>
    </row>
    <row r="74" spans="1:7" ht="24" customHeight="1">
      <c r="A74" s="11" t="s">
        <v>29</v>
      </c>
      <c r="B74" s="1" t="s">
        <v>65</v>
      </c>
      <c r="C74" s="18">
        <v>410</v>
      </c>
      <c r="D74" s="32">
        <v>3646.764</v>
      </c>
      <c r="E74" s="32">
        <v>3646.764</v>
      </c>
      <c r="F74" s="32">
        <v>0</v>
      </c>
      <c r="G74" s="32">
        <v>0</v>
      </c>
    </row>
    <row r="75" spans="1:7" ht="24" customHeight="1">
      <c r="A75" s="7" t="s">
        <v>19</v>
      </c>
      <c r="B75" s="1" t="s">
        <v>65</v>
      </c>
      <c r="C75" s="1" t="s">
        <v>20</v>
      </c>
      <c r="D75" s="30">
        <v>27280</v>
      </c>
      <c r="E75" s="30">
        <v>0</v>
      </c>
      <c r="F75" s="30">
        <v>28715.40193</v>
      </c>
      <c r="G75" s="30">
        <v>0</v>
      </c>
    </row>
    <row r="76" spans="1:7" ht="24" customHeight="1">
      <c r="A76" s="7" t="s">
        <v>21</v>
      </c>
      <c r="B76" s="1" t="s">
        <v>65</v>
      </c>
      <c r="C76" s="1" t="s">
        <v>22</v>
      </c>
      <c r="D76" s="30">
        <v>67817.59845</v>
      </c>
      <c r="E76" s="30">
        <v>0</v>
      </c>
      <c r="F76" s="30">
        <v>67472.38306</v>
      </c>
      <c r="G76" s="30">
        <v>0</v>
      </c>
    </row>
    <row r="77" spans="1:7" ht="24" customHeight="1">
      <c r="A77" s="7" t="s">
        <v>58</v>
      </c>
      <c r="B77" s="1" t="s">
        <v>65</v>
      </c>
      <c r="C77" s="1" t="s">
        <v>59</v>
      </c>
      <c r="D77" s="30">
        <f>86.7176+2</f>
        <v>88.7176</v>
      </c>
      <c r="E77" s="30">
        <v>0</v>
      </c>
      <c r="F77" s="30">
        <f>86.7176+2</f>
        <v>88.7176</v>
      </c>
      <c r="G77" s="30">
        <v>0</v>
      </c>
    </row>
    <row r="78" spans="1:7" ht="46.5">
      <c r="A78" s="23" t="s">
        <v>66</v>
      </c>
      <c r="B78" s="22" t="s">
        <v>67</v>
      </c>
      <c r="C78" s="22"/>
      <c r="D78" s="38">
        <f>D79</f>
        <v>50</v>
      </c>
      <c r="E78" s="38">
        <f>E79</f>
        <v>0</v>
      </c>
      <c r="F78" s="38">
        <f>F79</f>
        <v>50</v>
      </c>
      <c r="G78" s="38">
        <f>G79</f>
        <v>0</v>
      </c>
    </row>
    <row r="79" spans="1:7" ht="45">
      <c r="A79" s="11" t="s">
        <v>5</v>
      </c>
      <c r="B79" s="1" t="s">
        <v>67</v>
      </c>
      <c r="C79" s="1" t="s">
        <v>6</v>
      </c>
      <c r="D79" s="32">
        <v>50</v>
      </c>
      <c r="E79" s="39">
        <v>0</v>
      </c>
      <c r="F79" s="32">
        <v>50</v>
      </c>
      <c r="G79" s="39">
        <v>0</v>
      </c>
    </row>
    <row r="80" spans="1:7" ht="46.5">
      <c r="A80" s="10" t="s">
        <v>68</v>
      </c>
      <c r="B80" s="20" t="s">
        <v>69</v>
      </c>
      <c r="C80" s="20"/>
      <c r="D80" s="29">
        <f>D81</f>
        <v>1430</v>
      </c>
      <c r="E80" s="29">
        <f>E81</f>
        <v>0</v>
      </c>
      <c r="F80" s="29">
        <f>F81</f>
        <v>1430</v>
      </c>
      <c r="G80" s="29">
        <f>G81</f>
        <v>0</v>
      </c>
    </row>
    <row r="81" spans="1:7" ht="45">
      <c r="A81" s="7" t="s">
        <v>5</v>
      </c>
      <c r="B81" s="1" t="s">
        <v>69</v>
      </c>
      <c r="C81" s="1" t="s">
        <v>6</v>
      </c>
      <c r="D81" s="30">
        <v>1430</v>
      </c>
      <c r="E81" s="36">
        <v>0</v>
      </c>
      <c r="F81" s="30">
        <v>1430</v>
      </c>
      <c r="G81" s="36">
        <v>0</v>
      </c>
    </row>
    <row r="82" spans="1:7" ht="46.5">
      <c r="A82" s="10" t="s">
        <v>70</v>
      </c>
      <c r="B82" s="20" t="s">
        <v>71</v>
      </c>
      <c r="C82" s="20"/>
      <c r="D82" s="29">
        <f>D83</f>
        <v>1475</v>
      </c>
      <c r="E82" s="29">
        <f>E83</f>
        <v>0</v>
      </c>
      <c r="F82" s="29">
        <f>F83</f>
        <v>1325</v>
      </c>
      <c r="G82" s="29">
        <f>G83</f>
        <v>0</v>
      </c>
    </row>
    <row r="83" spans="1:7" ht="45">
      <c r="A83" s="7" t="s">
        <v>5</v>
      </c>
      <c r="B83" s="1" t="s">
        <v>71</v>
      </c>
      <c r="C83" s="1" t="s">
        <v>6</v>
      </c>
      <c r="D83" s="30">
        <v>1475</v>
      </c>
      <c r="E83" s="36">
        <v>0</v>
      </c>
      <c r="F83" s="30">
        <v>1325</v>
      </c>
      <c r="G83" s="36">
        <v>0</v>
      </c>
    </row>
    <row r="84" spans="1:7" ht="108.75">
      <c r="A84" s="26" t="s">
        <v>104</v>
      </c>
      <c r="B84" s="22" t="s">
        <v>103</v>
      </c>
      <c r="C84" s="22"/>
      <c r="D84" s="31">
        <f>D85</f>
        <v>55</v>
      </c>
      <c r="E84" s="31">
        <f>E85</f>
        <v>0</v>
      </c>
      <c r="F84" s="31">
        <f>F85</f>
        <v>55</v>
      </c>
      <c r="G84" s="31">
        <f>G85</f>
        <v>0</v>
      </c>
    </row>
    <row r="85" spans="1:7" ht="45">
      <c r="A85" s="7" t="s">
        <v>5</v>
      </c>
      <c r="B85" s="24" t="s">
        <v>103</v>
      </c>
      <c r="C85" s="24" t="s">
        <v>6</v>
      </c>
      <c r="D85" s="30">
        <v>55</v>
      </c>
      <c r="E85" s="36">
        <v>0</v>
      </c>
      <c r="F85" s="30">
        <v>55</v>
      </c>
      <c r="G85" s="36">
        <v>0</v>
      </c>
    </row>
    <row r="86" spans="1:7" ht="46.5">
      <c r="A86" s="17" t="s">
        <v>72</v>
      </c>
      <c r="B86" s="20" t="s">
        <v>73</v>
      </c>
      <c r="C86" s="20"/>
      <c r="D86" s="33">
        <f>D87+D88</f>
        <v>400</v>
      </c>
      <c r="E86" s="33">
        <f>E87+E88</f>
        <v>0</v>
      </c>
      <c r="F86" s="33">
        <f>F87+F88</f>
        <v>400</v>
      </c>
      <c r="G86" s="33">
        <f>G87+G88</f>
        <v>0</v>
      </c>
    </row>
    <row r="87" spans="1:7" ht="30">
      <c r="A87" s="11" t="s">
        <v>74</v>
      </c>
      <c r="B87" s="1" t="s">
        <v>73</v>
      </c>
      <c r="C87" s="1" t="s">
        <v>55</v>
      </c>
      <c r="D87" s="32">
        <v>75</v>
      </c>
      <c r="E87" s="32">
        <v>0</v>
      </c>
      <c r="F87" s="32">
        <v>75</v>
      </c>
      <c r="G87" s="32">
        <v>0</v>
      </c>
    </row>
    <row r="88" spans="1:7" ht="45">
      <c r="A88" s="11" t="s">
        <v>5</v>
      </c>
      <c r="B88" s="1" t="s">
        <v>73</v>
      </c>
      <c r="C88" s="1" t="s">
        <v>6</v>
      </c>
      <c r="D88" s="32">
        <v>325</v>
      </c>
      <c r="E88" s="39">
        <v>0</v>
      </c>
      <c r="F88" s="32">
        <v>325</v>
      </c>
      <c r="G88" s="39">
        <v>0</v>
      </c>
    </row>
    <row r="89" spans="1:7" ht="62.25" hidden="1">
      <c r="A89" s="21" t="s">
        <v>95</v>
      </c>
      <c r="B89" s="22" t="s">
        <v>75</v>
      </c>
      <c r="C89" s="22"/>
      <c r="D89" s="31">
        <f>D90</f>
        <v>0</v>
      </c>
      <c r="E89" s="40">
        <f>E90</f>
        <v>0</v>
      </c>
      <c r="F89" s="31">
        <f>F90</f>
        <v>0</v>
      </c>
      <c r="G89" s="40">
        <f>G90</f>
        <v>0</v>
      </c>
    </row>
    <row r="90" spans="1:7" ht="45" hidden="1">
      <c r="A90" s="7" t="s">
        <v>5</v>
      </c>
      <c r="B90" s="1" t="s">
        <v>75</v>
      </c>
      <c r="C90" s="1" t="s">
        <v>6</v>
      </c>
      <c r="D90" s="32"/>
      <c r="E90" s="32"/>
      <c r="F90" s="32"/>
      <c r="G90" s="32"/>
    </row>
    <row r="91" spans="1:7" ht="63.75" customHeight="1">
      <c r="A91" s="10" t="s">
        <v>76</v>
      </c>
      <c r="B91" s="20" t="s">
        <v>77</v>
      </c>
      <c r="C91" s="20"/>
      <c r="D91" s="29">
        <f>D92+D93+D94</f>
        <v>4700</v>
      </c>
      <c r="E91" s="29">
        <f>E92+E93+E94</f>
        <v>0</v>
      </c>
      <c r="F91" s="29">
        <f>F92+F93+F94</f>
        <v>5495.9709</v>
      </c>
      <c r="G91" s="29">
        <f>G92+G93+G94</f>
        <v>0</v>
      </c>
    </row>
    <row r="92" spans="1:7" ht="51.75" customHeight="1">
      <c r="A92" s="11" t="s">
        <v>17</v>
      </c>
      <c r="B92" s="1" t="s">
        <v>77</v>
      </c>
      <c r="C92" s="1" t="s">
        <v>18</v>
      </c>
      <c r="D92" s="32">
        <v>4441</v>
      </c>
      <c r="E92" s="30">
        <v>0</v>
      </c>
      <c r="F92" s="32">
        <v>5236.9709</v>
      </c>
      <c r="G92" s="30">
        <v>0</v>
      </c>
    </row>
    <row r="93" spans="1:7" ht="51.75" customHeight="1">
      <c r="A93" s="11" t="s">
        <v>5</v>
      </c>
      <c r="B93" s="1" t="s">
        <v>77</v>
      </c>
      <c r="C93" s="1" t="s">
        <v>6</v>
      </c>
      <c r="D93" s="30">
        <v>59</v>
      </c>
      <c r="E93" s="30">
        <v>0</v>
      </c>
      <c r="F93" s="30">
        <v>59</v>
      </c>
      <c r="G93" s="30">
        <v>0</v>
      </c>
    </row>
    <row r="94" spans="1:7" ht="28.5" customHeight="1">
      <c r="A94" s="11" t="s">
        <v>78</v>
      </c>
      <c r="B94" s="1" t="s">
        <v>77</v>
      </c>
      <c r="C94" s="1" t="s">
        <v>79</v>
      </c>
      <c r="D94" s="30">
        <v>200</v>
      </c>
      <c r="E94" s="30">
        <v>0</v>
      </c>
      <c r="F94" s="30">
        <v>200</v>
      </c>
      <c r="G94" s="30">
        <v>0</v>
      </c>
    </row>
    <row r="95" spans="1:7" ht="78">
      <c r="A95" s="17" t="s">
        <v>80</v>
      </c>
      <c r="B95" s="20" t="s">
        <v>81</v>
      </c>
      <c r="C95" s="20"/>
      <c r="D95" s="33">
        <f>D96</f>
        <v>1916.75</v>
      </c>
      <c r="E95" s="33">
        <f>E96</f>
        <v>1916.75</v>
      </c>
      <c r="F95" s="33">
        <f>F96</f>
        <v>0</v>
      </c>
      <c r="G95" s="33">
        <f>G96</f>
        <v>0</v>
      </c>
    </row>
    <row r="96" spans="1:7" ht="60">
      <c r="A96" s="11" t="s">
        <v>39</v>
      </c>
      <c r="B96" s="1" t="s">
        <v>81</v>
      </c>
      <c r="C96" s="1" t="s">
        <v>10</v>
      </c>
      <c r="D96" s="32">
        <v>1916.75</v>
      </c>
      <c r="E96" s="32">
        <v>1916.75</v>
      </c>
      <c r="F96" s="32">
        <v>0</v>
      </c>
      <c r="G96" s="32">
        <v>0</v>
      </c>
    </row>
    <row r="97" spans="1:7" ht="140.25" hidden="1">
      <c r="A97" s="17" t="s">
        <v>82</v>
      </c>
      <c r="B97" s="20" t="s">
        <v>83</v>
      </c>
      <c r="C97" s="20"/>
      <c r="D97" s="33">
        <f>D98</f>
        <v>0</v>
      </c>
      <c r="E97" s="33">
        <f>E98</f>
        <v>0</v>
      </c>
      <c r="F97" s="33">
        <f>F98</f>
        <v>0</v>
      </c>
      <c r="G97" s="33">
        <f>G98</f>
        <v>0</v>
      </c>
    </row>
    <row r="98" spans="1:7" ht="15" hidden="1">
      <c r="A98" s="11" t="s">
        <v>84</v>
      </c>
      <c r="B98" s="1" t="s">
        <v>83</v>
      </c>
      <c r="C98" s="1" t="s">
        <v>85</v>
      </c>
      <c r="D98" s="32"/>
      <c r="E98" s="32">
        <v>0</v>
      </c>
      <c r="F98" s="32"/>
      <c r="G98" s="32">
        <v>0</v>
      </c>
    </row>
    <row r="99" spans="1:7" ht="30.75">
      <c r="A99" s="10" t="s">
        <v>86</v>
      </c>
      <c r="B99" s="20" t="s">
        <v>87</v>
      </c>
      <c r="C99" s="20"/>
      <c r="D99" s="29">
        <f>D100+D101+D102+D103</f>
        <v>3455.26384</v>
      </c>
      <c r="E99" s="29">
        <f>E100+E101+E102+E103</f>
        <v>0</v>
      </c>
      <c r="F99" s="29">
        <f>F100+F101+F102+F103</f>
        <v>3455.26384</v>
      </c>
      <c r="G99" s="29">
        <f>G100+G101+G102+G103</f>
        <v>0</v>
      </c>
    </row>
    <row r="100" spans="1:7" ht="35.25" customHeight="1">
      <c r="A100" s="7" t="s">
        <v>54</v>
      </c>
      <c r="B100" s="1" t="s">
        <v>87</v>
      </c>
      <c r="C100" s="1" t="s">
        <v>55</v>
      </c>
      <c r="D100" s="32">
        <v>1782.69259</v>
      </c>
      <c r="E100" s="39">
        <v>0</v>
      </c>
      <c r="F100" s="32">
        <v>1782.69259</v>
      </c>
      <c r="G100" s="39">
        <v>0</v>
      </c>
    </row>
    <row r="101" spans="1:7" ht="45">
      <c r="A101" s="7" t="s">
        <v>5</v>
      </c>
      <c r="B101" s="1" t="s">
        <v>87</v>
      </c>
      <c r="C101" s="1" t="s">
        <v>6</v>
      </c>
      <c r="D101" s="32">
        <v>172.57125</v>
      </c>
      <c r="E101" s="39">
        <v>0</v>
      </c>
      <c r="F101" s="32">
        <v>172.57125</v>
      </c>
      <c r="G101" s="39">
        <v>0</v>
      </c>
    </row>
    <row r="102" spans="1:7" ht="30">
      <c r="A102" s="7" t="s">
        <v>88</v>
      </c>
      <c r="B102" s="1" t="s">
        <v>87</v>
      </c>
      <c r="C102" s="1" t="s">
        <v>89</v>
      </c>
      <c r="D102" s="30">
        <v>1000</v>
      </c>
      <c r="E102" s="36">
        <v>0</v>
      </c>
      <c r="F102" s="30">
        <v>1000</v>
      </c>
      <c r="G102" s="36">
        <v>0</v>
      </c>
    </row>
    <row r="103" spans="1:7" ht="22.5" customHeight="1">
      <c r="A103" s="7" t="s">
        <v>90</v>
      </c>
      <c r="B103" s="1" t="s">
        <v>87</v>
      </c>
      <c r="C103" s="1" t="s">
        <v>91</v>
      </c>
      <c r="D103" s="30">
        <v>500</v>
      </c>
      <c r="E103" s="36">
        <v>0</v>
      </c>
      <c r="F103" s="30">
        <v>500</v>
      </c>
      <c r="G103" s="36">
        <v>0</v>
      </c>
    </row>
    <row r="104" spans="1:7" ht="21.75" customHeight="1">
      <c r="A104" s="9" t="s">
        <v>92</v>
      </c>
      <c r="B104" s="18"/>
      <c r="C104" s="18"/>
      <c r="D104" s="41">
        <f>SUM(D12+D17+D21+D26+D29+D31+D35+D37+D39+D44+D50+D57+D64+D70+D80+D82+D91+D99+D66+D89+D97+D42+D95+D48+D15+D86+D78+D33+D61+D8+D84+D10)</f>
        <v>476308.91175</v>
      </c>
      <c r="E104" s="41">
        <f>SUM(E12+E17+E21+E26+E29+E31+E35+E37+E39+E44+E50+E57+E64+E70+E80+E82+E91+E99+E66+E89+E97+E42+E95+E48+E15+E86+E78+E33+E61+E8+E84+E10)</f>
        <v>83190.68927</v>
      </c>
      <c r="F104" s="41">
        <f>SUM(F12+F17+F21+F26+F29+F31+F35+F37+F39+F44+F50+F57+F64+F70+F80+F82+F91+F99+F66+F89+F97+F42+F95+F48+F15+F86+F78+F33+F61+F8+F84+F10)</f>
        <v>316779.57373</v>
      </c>
      <c r="G104" s="41">
        <f>SUM(G12+G17+G21+G26+G29+G31+G35+G37+G39+G44+G50+G57+G64+G70+G80+G82+G91+G99+G66+G89+G97+G42+G95+G48+G15+G86+G78+G33+G61+G8+G84+G10)</f>
        <v>0</v>
      </c>
    </row>
    <row r="105" spans="1:7" ht="21" customHeight="1">
      <c r="A105" s="15" t="s">
        <v>93</v>
      </c>
      <c r="B105" s="18"/>
      <c r="C105" s="18"/>
      <c r="D105" s="36">
        <v>10100</v>
      </c>
      <c r="E105" s="36"/>
      <c r="F105" s="36">
        <v>16700</v>
      </c>
      <c r="G105" s="36"/>
    </row>
    <row r="106" spans="1:7" ht="30.75">
      <c r="A106" s="15" t="s">
        <v>94</v>
      </c>
      <c r="B106" s="18"/>
      <c r="C106" s="18"/>
      <c r="D106" s="41">
        <f>SUM(D104+D105)</f>
        <v>486408.91175</v>
      </c>
      <c r="E106" s="41">
        <f>SUM(E104+E105)</f>
        <v>83190.68927</v>
      </c>
      <c r="F106" s="41">
        <f>SUM(F104+F105)</f>
        <v>333479.57373</v>
      </c>
      <c r="G106" s="41">
        <f>SUM(G104+G105)</f>
        <v>0</v>
      </c>
    </row>
    <row r="107" ht="12.75">
      <c r="D107" s="14"/>
    </row>
  </sheetData>
  <sheetProtection/>
  <autoFilter ref="C2:C107"/>
  <mergeCells count="8">
    <mergeCell ref="D2:E2"/>
    <mergeCell ref="F2:G2"/>
    <mergeCell ref="A6:A7"/>
    <mergeCell ref="B6:B7"/>
    <mergeCell ref="C6:C7"/>
    <mergeCell ref="D6:E6"/>
    <mergeCell ref="F6:G6"/>
    <mergeCell ref="A4:G4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cp:lastPrinted>2020-11-05T07:13:48Z</cp:lastPrinted>
  <dcterms:modified xsi:type="dcterms:W3CDTF">2021-03-19T06:02:24Z</dcterms:modified>
  <cp:category/>
  <cp:version/>
  <cp:contentType/>
  <cp:contentStatus/>
</cp:coreProperties>
</file>